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200\1.全職員共有\職員共済会\共済会・SOWEL（佐藤克）\7 ホームページ\kyousai\mutual\"/>
    </mc:Choice>
  </mc:AlternateContent>
  <bookViews>
    <workbookView xWindow="0" yWindow="0" windowWidth="19200" windowHeight="11610"/>
  </bookViews>
  <sheets>
    <sheet name="1年以上" sheetId="5" r:id="rId1"/>
    <sheet name="1年未満" sheetId="9" r:id="rId2"/>
    <sheet name="支給率等" sheetId="10" state="hidden" r:id="rId3"/>
  </sheets>
  <definedNames>
    <definedName name="_xlnm._FilterDatabase" localSheetId="0" hidden="1">'1年以上'!$A$1:$I$12</definedName>
    <definedName name="_xlnm._FilterDatabase" localSheetId="1" hidden="1">'1年未満'!$A$1:$K$11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5" l="1"/>
  <c r="Q12" i="5"/>
  <c r="P12" i="5"/>
  <c r="K12" i="5"/>
  <c r="Q11" i="5"/>
  <c r="P11" i="5"/>
  <c r="K11" i="5"/>
  <c r="Q10" i="5"/>
  <c r="P10" i="5"/>
  <c r="K10" i="5"/>
  <c r="Q9" i="5"/>
  <c r="P9" i="5"/>
  <c r="K9" i="5"/>
  <c r="Q8" i="5"/>
  <c r="P8" i="5"/>
  <c r="K8" i="5"/>
  <c r="Q7" i="5"/>
  <c r="P7" i="5"/>
  <c r="K7" i="5"/>
  <c r="Q6" i="5"/>
  <c r="P6" i="5"/>
  <c r="K6" i="5"/>
  <c r="Q5" i="5"/>
  <c r="P5" i="5"/>
  <c r="K5" i="5"/>
  <c r="Q4" i="5"/>
  <c r="P4" i="5"/>
  <c r="K4" i="5"/>
  <c r="Q3" i="5"/>
  <c r="P3" i="5"/>
  <c r="K3" i="5"/>
  <c r="K2" i="5"/>
  <c r="M2" i="5"/>
  <c r="L2" i="5"/>
  <c r="Q2" i="5"/>
  <c r="M7" i="5" l="1"/>
  <c r="M6" i="5"/>
  <c r="M10" i="5"/>
  <c r="L3" i="5"/>
  <c r="L4" i="5"/>
  <c r="L5" i="5"/>
  <c r="L6" i="5"/>
  <c r="L7" i="5"/>
  <c r="L8" i="5"/>
  <c r="L9" i="5"/>
  <c r="L10" i="5"/>
  <c r="L11" i="5"/>
  <c r="L12" i="5"/>
  <c r="I3" i="5"/>
  <c r="N9" i="5" l="1"/>
  <c r="O9" i="5"/>
  <c r="N5" i="5"/>
  <c r="O5" i="5"/>
  <c r="N12" i="5"/>
  <c r="O12" i="5"/>
  <c r="N8" i="5"/>
  <c r="O8" i="5"/>
  <c r="N4" i="5"/>
  <c r="O4" i="5"/>
  <c r="M8" i="5"/>
  <c r="M9" i="5"/>
  <c r="N11" i="5"/>
  <c r="O11" i="5"/>
  <c r="N7" i="5"/>
  <c r="R7" i="5" s="1"/>
  <c r="O7" i="5"/>
  <c r="N3" i="5"/>
  <c r="O3" i="5"/>
  <c r="M11" i="5"/>
  <c r="M3" i="5"/>
  <c r="N10" i="5"/>
  <c r="O10" i="5"/>
  <c r="N6" i="5"/>
  <c r="R6" i="5" s="1"/>
  <c r="O6" i="5"/>
  <c r="M12" i="5"/>
  <c r="M4" i="5"/>
  <c r="M5" i="5"/>
  <c r="H3" i="9"/>
  <c r="I3" i="9"/>
  <c r="H4" i="9"/>
  <c r="P4" i="9" s="1"/>
  <c r="I4" i="9"/>
  <c r="H5" i="9"/>
  <c r="I5" i="9"/>
  <c r="P5" i="9" s="1"/>
  <c r="H6" i="9"/>
  <c r="I6" i="9"/>
  <c r="H7" i="9"/>
  <c r="I7" i="9"/>
  <c r="H8" i="9"/>
  <c r="P8" i="9" s="1"/>
  <c r="I8" i="9"/>
  <c r="H9" i="9"/>
  <c r="I9" i="9"/>
  <c r="P9" i="9" s="1"/>
  <c r="H10" i="9"/>
  <c r="I10" i="9"/>
  <c r="H11" i="9"/>
  <c r="I11" i="9"/>
  <c r="P11" i="9"/>
  <c r="P10" i="9"/>
  <c r="P7" i="9"/>
  <c r="P6" i="9"/>
  <c r="I2" i="9"/>
  <c r="H2" i="9"/>
  <c r="R8" i="5" l="1"/>
  <c r="R5" i="5"/>
  <c r="R10" i="5"/>
  <c r="R3" i="5"/>
  <c r="R11" i="5"/>
  <c r="R4" i="5"/>
  <c r="R12" i="5"/>
  <c r="R9" i="5"/>
  <c r="D3" i="9"/>
  <c r="K3" i="9" s="1"/>
  <c r="D4" i="9"/>
  <c r="K4" i="9" s="1"/>
  <c r="D5" i="9"/>
  <c r="K5" i="9" s="1"/>
  <c r="D6" i="9"/>
  <c r="K6" i="9" s="1"/>
  <c r="D7" i="9"/>
  <c r="K7" i="9" s="1"/>
  <c r="D8" i="9"/>
  <c r="K8" i="9" s="1"/>
  <c r="D9" i="9"/>
  <c r="K9" i="9" s="1"/>
  <c r="D10" i="9"/>
  <c r="K10" i="9" s="1"/>
  <c r="D11" i="9"/>
  <c r="K11" i="9" s="1"/>
  <c r="D2" i="9"/>
  <c r="K2" i="9" s="1"/>
  <c r="J3" i="9" l="1"/>
  <c r="J4" i="9"/>
  <c r="J5" i="9"/>
  <c r="J6" i="9"/>
  <c r="J7" i="9"/>
  <c r="J8" i="9"/>
  <c r="J9" i="9"/>
  <c r="J10" i="9"/>
  <c r="J11" i="9"/>
  <c r="J2" i="9"/>
  <c r="O4" i="9" l="1"/>
  <c r="O5" i="9"/>
  <c r="N9" i="9"/>
  <c r="O3" i="9"/>
  <c r="P3" i="9" s="1"/>
  <c r="N6" i="9"/>
  <c r="N10" i="9"/>
  <c r="N4" i="9"/>
  <c r="N5" i="9"/>
  <c r="O6" i="9"/>
  <c r="O7" i="9"/>
  <c r="O8" i="9"/>
  <c r="O9" i="9"/>
  <c r="O10" i="9"/>
  <c r="O11" i="9"/>
  <c r="N8" i="9"/>
  <c r="N3" i="9" l="1"/>
  <c r="N11" i="9"/>
  <c r="N7" i="9"/>
  <c r="N2" i="9" l="1"/>
  <c r="I4" i="5"/>
  <c r="I5" i="5"/>
  <c r="I6" i="5"/>
  <c r="I7" i="5"/>
  <c r="I8" i="5"/>
  <c r="I9" i="5"/>
  <c r="I10" i="5"/>
  <c r="I11" i="5"/>
  <c r="I12" i="5"/>
  <c r="P2" i="5"/>
  <c r="I2" i="5" l="1"/>
  <c r="O2" i="5" l="1"/>
  <c r="N2" i="5"/>
  <c r="O2" i="9"/>
  <c r="P2" i="9" s="1"/>
  <c r="P13" i="9" s="1"/>
  <c r="R14" i="5" l="1"/>
</calcChain>
</file>

<file path=xl/sharedStrings.xml><?xml version="1.0" encoding="utf-8"?>
<sst xmlns="http://schemas.openxmlformats.org/spreadsheetml/2006/main" count="52" uniqueCount="49">
  <si>
    <t>氏名</t>
  </si>
  <si>
    <t>加入年月日</t>
  </si>
  <si>
    <t>脱退日</t>
  </si>
  <si>
    <t>掛金月額</t>
  </si>
  <si>
    <t>返還金計算</t>
    <rPh sb="0" eb="3">
      <t>ヘンカンキン</t>
    </rPh>
    <rPh sb="3" eb="5">
      <t>ケイサン</t>
    </rPh>
    <phoneticPr fontId="1"/>
  </si>
  <si>
    <t>会員年数</t>
    <rPh sb="0" eb="2">
      <t>カイイン</t>
    </rPh>
    <rPh sb="2" eb="4">
      <t>ネンスウ</t>
    </rPh>
    <phoneticPr fontId="1"/>
  </si>
  <si>
    <t>会員月数</t>
    <rPh sb="0" eb="2">
      <t>カイイン</t>
    </rPh>
    <rPh sb="2" eb="4">
      <t>ツキスウ</t>
    </rPh>
    <phoneticPr fontId="1"/>
  </si>
  <si>
    <t>退職金額</t>
    <rPh sb="0" eb="2">
      <t>タイショク</t>
    </rPh>
    <rPh sb="2" eb="4">
      <t>キンガク</t>
    </rPh>
    <phoneticPr fontId="1"/>
  </si>
  <si>
    <t>期間（年）</t>
    <rPh sb="0" eb="2">
      <t>キカン</t>
    </rPh>
    <rPh sb="3" eb="4">
      <t>ネン</t>
    </rPh>
    <phoneticPr fontId="1"/>
  </si>
  <si>
    <t>乗率</t>
    <rPh sb="0" eb="2">
      <t>ジョウリツ</t>
    </rPh>
    <phoneticPr fontId="1"/>
  </si>
  <si>
    <t>3年給与平均</t>
    <rPh sb="1" eb="2">
      <t>ネン</t>
    </rPh>
    <rPh sb="2" eb="4">
      <t>キュウヨ</t>
    </rPh>
    <rPh sb="4" eb="6">
      <t>ヘイキン</t>
    </rPh>
    <phoneticPr fontId="1"/>
  </si>
  <si>
    <t>No</t>
    <phoneticPr fontId="1"/>
  </si>
  <si>
    <t>合計</t>
    <rPh sb="0" eb="2">
      <t>ゴウケイ</t>
    </rPh>
    <phoneticPr fontId="1"/>
  </si>
  <si>
    <t>No,</t>
    <phoneticPr fontId="1"/>
  </si>
  <si>
    <t>休職月数</t>
    <rPh sb="0" eb="2">
      <t>キュウショク</t>
    </rPh>
    <rPh sb="2" eb="4">
      <t>ツキスウ</t>
    </rPh>
    <phoneticPr fontId="1"/>
  </si>
  <si>
    <t>年度</t>
    <rPh sb="0" eb="1">
      <t>ネン</t>
    </rPh>
    <rPh sb="1" eb="2">
      <t>ド</t>
    </rPh>
    <phoneticPr fontId="1"/>
  </si>
  <si>
    <t>支給率</t>
    <rPh sb="0" eb="3">
      <t>シキュウリツ</t>
    </rPh>
    <phoneticPr fontId="1"/>
  </si>
  <si>
    <t>以降、仮置き</t>
    <rPh sb="0" eb="2">
      <t>イコウ</t>
    </rPh>
    <rPh sb="3" eb="5">
      <t>カリオ</t>
    </rPh>
    <phoneticPr fontId="1"/>
  </si>
  <si>
    <t>退会年度は、西暦・半角で入力してください。</t>
    <rPh sb="0" eb="2">
      <t>タイカイ</t>
    </rPh>
    <rPh sb="2" eb="3">
      <t>ネン</t>
    </rPh>
    <rPh sb="3" eb="4">
      <t>ド</t>
    </rPh>
    <rPh sb="6" eb="8">
      <t>セイレキ</t>
    </rPh>
    <rPh sb="9" eb="11">
      <t>ハンカク</t>
    </rPh>
    <rPh sb="12" eb="14">
      <t>ニュウリョク</t>
    </rPh>
    <phoneticPr fontId="1"/>
  </si>
  <si>
    <t>会員期間が11ヶ月以下、もしくは休職に伴い11カ月以下となった場合は、「1年未満用」シートをご利用ください。</t>
    <rPh sb="0" eb="2">
      <t>カイイン</t>
    </rPh>
    <rPh sb="2" eb="4">
      <t>キカン</t>
    </rPh>
    <rPh sb="8" eb="9">
      <t>ゲツ</t>
    </rPh>
    <rPh sb="9" eb="11">
      <t>イカ</t>
    </rPh>
    <rPh sb="16" eb="18">
      <t>キュウショク</t>
    </rPh>
    <rPh sb="19" eb="20">
      <t>トモナ</t>
    </rPh>
    <rPh sb="24" eb="27">
      <t>ゲツイカ</t>
    </rPh>
    <rPh sb="31" eb="33">
      <t>バアイ</t>
    </rPh>
    <rPh sb="37" eb="38">
      <t>ネン</t>
    </rPh>
    <rPh sb="38" eb="40">
      <t>ミマン</t>
    </rPh>
    <rPh sb="40" eb="41">
      <t>ヨウ</t>
    </rPh>
    <rPh sb="47" eb="49">
      <t>リヨウ</t>
    </rPh>
    <phoneticPr fontId="1"/>
  </si>
  <si>
    <t>会員期間が40年以上の場合、給付乗率は固定となります。</t>
    <rPh sb="0" eb="2">
      <t>カイイン</t>
    </rPh>
    <rPh sb="2" eb="4">
      <t>キカン</t>
    </rPh>
    <rPh sb="7" eb="10">
      <t>ネンイジョウ</t>
    </rPh>
    <rPh sb="11" eb="13">
      <t>バアイ</t>
    </rPh>
    <rPh sb="19" eb="21">
      <t>コテイ</t>
    </rPh>
    <phoneticPr fontId="1"/>
  </si>
  <si>
    <t>グレーの箇所に計算式が入っています。空白の部分を入力してください。</t>
    <rPh sb="4" eb="6">
      <t>カショ</t>
    </rPh>
    <rPh sb="7" eb="9">
      <t>ケイサン</t>
    </rPh>
    <rPh sb="9" eb="10">
      <t>シキ</t>
    </rPh>
    <rPh sb="11" eb="12">
      <t>ハイ</t>
    </rPh>
    <rPh sb="18" eb="20">
      <t>クウハク</t>
    </rPh>
    <rPh sb="21" eb="23">
      <t>ブブン</t>
    </rPh>
    <rPh sb="24" eb="26">
      <t>ニュウリョク</t>
    </rPh>
    <phoneticPr fontId="1"/>
  </si>
  <si>
    <t>給与額は、掛金基礎給与月額のことを言います。会員期間が属する直近3ヶ年分を入力してください。</t>
    <rPh sb="0" eb="3">
      <t>キュウヨガク</t>
    </rPh>
    <rPh sb="5" eb="6">
      <t>カ</t>
    </rPh>
    <rPh sb="6" eb="7">
      <t>キン</t>
    </rPh>
    <rPh sb="7" eb="9">
      <t>キソ</t>
    </rPh>
    <rPh sb="9" eb="11">
      <t>キュウヨ</t>
    </rPh>
    <rPh sb="11" eb="13">
      <t>ゲツガク</t>
    </rPh>
    <rPh sb="17" eb="18">
      <t>イ</t>
    </rPh>
    <rPh sb="22" eb="24">
      <t>カイイン</t>
    </rPh>
    <rPh sb="24" eb="26">
      <t>キカン</t>
    </rPh>
    <rPh sb="27" eb="28">
      <t>ゾク</t>
    </rPh>
    <rPh sb="30" eb="32">
      <t>チョッキン</t>
    </rPh>
    <rPh sb="34" eb="35">
      <t>ネン</t>
    </rPh>
    <rPh sb="35" eb="36">
      <t>ブン</t>
    </rPh>
    <rPh sb="37" eb="39">
      <t>ニュウリョク</t>
    </rPh>
    <phoneticPr fontId="1"/>
  </si>
  <si>
    <t>＜入力時の注意＞</t>
    <rPh sb="1" eb="3">
      <t>ニュウリョク</t>
    </rPh>
    <rPh sb="3" eb="4">
      <t>ジ</t>
    </rPh>
    <rPh sb="5" eb="7">
      <t>チュウイ</t>
    </rPh>
    <phoneticPr fontId="1"/>
  </si>
  <si>
    <t>給付乗率
（1年未満の差分）</t>
    <rPh sb="7" eb="8">
      <t>ネン</t>
    </rPh>
    <rPh sb="8" eb="10">
      <t>ミマン</t>
    </rPh>
    <rPh sb="11" eb="12">
      <t>サ</t>
    </rPh>
    <rPh sb="12" eb="13">
      <t>ブン</t>
    </rPh>
    <phoneticPr fontId="1"/>
  </si>
  <si>
    <t>給付乗率
（年）</t>
    <rPh sb="0" eb="2">
      <t>キュウフ</t>
    </rPh>
    <rPh sb="2" eb="4">
      <t>ジョウリツ</t>
    </rPh>
    <rPh sb="6" eb="7">
      <t>ネン</t>
    </rPh>
    <phoneticPr fontId="1"/>
  </si>
  <si>
    <t>退会年度
（西暦）</t>
    <rPh sb="0" eb="2">
      <t>タイカイ</t>
    </rPh>
    <rPh sb="2" eb="3">
      <t>ネン</t>
    </rPh>
    <rPh sb="3" eb="4">
      <t>ド</t>
    </rPh>
    <rPh sb="6" eb="8">
      <t>セイレキ</t>
    </rPh>
    <phoneticPr fontId="1"/>
  </si>
  <si>
    <t>会員在籍
期間</t>
    <rPh sb="0" eb="2">
      <t>カイイン</t>
    </rPh>
    <rPh sb="2" eb="4">
      <t>ザイセキ</t>
    </rPh>
    <rPh sb="5" eb="7">
      <t>キカン</t>
    </rPh>
    <phoneticPr fontId="1"/>
  </si>
  <si>
    <t>加入年月日は1日、脱会日は月の末日となります。</t>
    <rPh sb="0" eb="2">
      <t>カニュウ</t>
    </rPh>
    <rPh sb="2" eb="5">
      <t>ネンガッピ</t>
    </rPh>
    <rPh sb="7" eb="8">
      <t>ニチ</t>
    </rPh>
    <rPh sb="9" eb="11">
      <t>ダッカイ</t>
    </rPh>
    <rPh sb="11" eb="12">
      <t>ビ</t>
    </rPh>
    <rPh sb="13" eb="14">
      <t>ツキ</t>
    </rPh>
    <rPh sb="15" eb="17">
      <t>マツジツ</t>
    </rPh>
    <phoneticPr fontId="1"/>
  </si>
  <si>
    <t>前年度
掛金月額</t>
    <rPh sb="0" eb="2">
      <t>ゼンネン</t>
    </rPh>
    <rPh sb="2" eb="3">
      <t>ド</t>
    </rPh>
    <rPh sb="4" eb="6">
      <t>カケキン</t>
    </rPh>
    <rPh sb="6" eb="8">
      <t>ゲツガク</t>
    </rPh>
    <phoneticPr fontId="1"/>
  </si>
  <si>
    <t>加入年度末日</t>
    <rPh sb="0" eb="2">
      <t>カニュウ</t>
    </rPh>
    <rPh sb="2" eb="4">
      <t>ネンド</t>
    </rPh>
    <rPh sb="4" eb="6">
      <t>マツジツ</t>
    </rPh>
    <phoneticPr fontId="1"/>
  </si>
  <si>
    <t>加入年度会員
在籍期間</t>
    <rPh sb="0" eb="2">
      <t>カニュウ</t>
    </rPh>
    <rPh sb="2" eb="3">
      <t>ネン</t>
    </rPh>
    <rPh sb="3" eb="4">
      <t>ド</t>
    </rPh>
    <rPh sb="4" eb="6">
      <t>カイイン</t>
    </rPh>
    <rPh sb="7" eb="9">
      <t>ザイセキ</t>
    </rPh>
    <rPh sb="9" eb="11">
      <t>キカン</t>
    </rPh>
    <phoneticPr fontId="1"/>
  </si>
  <si>
    <t>加入年度
休職月数</t>
    <rPh sb="0" eb="2">
      <t>カニュウ</t>
    </rPh>
    <rPh sb="2" eb="4">
      <t>ネンド</t>
    </rPh>
    <rPh sb="3" eb="4">
      <t>ド</t>
    </rPh>
    <rPh sb="5" eb="7">
      <t>キュウショク</t>
    </rPh>
    <rPh sb="7" eb="9">
      <t>ツキスウ</t>
    </rPh>
    <phoneticPr fontId="1"/>
  </si>
  <si>
    <t>加入年度
会員期間</t>
    <rPh sb="0" eb="2">
      <t>カニュウ</t>
    </rPh>
    <rPh sb="2" eb="4">
      <t>ネンド</t>
    </rPh>
    <rPh sb="5" eb="7">
      <t>カイイン</t>
    </rPh>
    <rPh sb="7" eb="9">
      <t>キカン</t>
    </rPh>
    <phoneticPr fontId="1"/>
  </si>
  <si>
    <t>退会日</t>
    <rPh sb="0" eb="2">
      <t>タイカイ</t>
    </rPh>
    <phoneticPr fontId="1"/>
  </si>
  <si>
    <t>退会度会員
在籍期間</t>
    <rPh sb="2" eb="3">
      <t>ド</t>
    </rPh>
    <rPh sb="3" eb="5">
      <t>カイイン</t>
    </rPh>
    <rPh sb="6" eb="8">
      <t>ザイセキ</t>
    </rPh>
    <rPh sb="8" eb="10">
      <t>キカン</t>
    </rPh>
    <phoneticPr fontId="1"/>
  </si>
  <si>
    <t>退会年度
休職月数</t>
    <rPh sb="2" eb="4">
      <t>ネンド</t>
    </rPh>
    <rPh sb="5" eb="7">
      <t>キュウショク</t>
    </rPh>
    <rPh sb="7" eb="9">
      <t>ツキスウ</t>
    </rPh>
    <phoneticPr fontId="1"/>
  </si>
  <si>
    <t>退会年度
会員期間</t>
    <rPh sb="2" eb="4">
      <t>ネンド</t>
    </rPh>
    <rPh sb="5" eb="7">
      <t>カイイン</t>
    </rPh>
    <rPh sb="7" eb="9">
      <t>キカン</t>
    </rPh>
    <phoneticPr fontId="1"/>
  </si>
  <si>
    <t>退会年度
給与</t>
    <rPh sb="2" eb="3">
      <t>ネン</t>
    </rPh>
    <rPh sb="3" eb="4">
      <t>ド</t>
    </rPh>
    <rPh sb="5" eb="7">
      <t>キュウヨ</t>
    </rPh>
    <phoneticPr fontId="1"/>
  </si>
  <si>
    <t>加入年度
給与</t>
    <rPh sb="0" eb="2">
      <t>カニュウ</t>
    </rPh>
    <rPh sb="2" eb="3">
      <t>ネン</t>
    </rPh>
    <rPh sb="3" eb="4">
      <t>ド</t>
    </rPh>
    <rPh sb="5" eb="7">
      <t>キュウヨ</t>
    </rPh>
    <phoneticPr fontId="1"/>
  </si>
  <si>
    <t>加入年度と退会年度が異なる場合は、退会年度給与、退会年度休職期間を入力してください。</t>
    <rPh sb="0" eb="2">
      <t>カニュウ</t>
    </rPh>
    <rPh sb="2" eb="3">
      <t>ネン</t>
    </rPh>
    <rPh sb="3" eb="4">
      <t>ド</t>
    </rPh>
    <rPh sb="5" eb="7">
      <t>タイカイ</t>
    </rPh>
    <rPh sb="7" eb="8">
      <t>ネン</t>
    </rPh>
    <rPh sb="8" eb="9">
      <t>ド</t>
    </rPh>
    <rPh sb="10" eb="11">
      <t>コト</t>
    </rPh>
    <rPh sb="13" eb="15">
      <t>バアイ</t>
    </rPh>
    <rPh sb="17" eb="19">
      <t>タイカイ</t>
    </rPh>
    <rPh sb="19" eb="20">
      <t>ネン</t>
    </rPh>
    <rPh sb="20" eb="21">
      <t>ド</t>
    </rPh>
    <rPh sb="21" eb="23">
      <t>キュウヨ</t>
    </rPh>
    <rPh sb="24" eb="26">
      <t>タイカイ</t>
    </rPh>
    <rPh sb="26" eb="27">
      <t>ネン</t>
    </rPh>
    <rPh sb="27" eb="28">
      <t>ド</t>
    </rPh>
    <rPh sb="28" eb="30">
      <t>キュウショク</t>
    </rPh>
    <rPh sb="30" eb="32">
      <t>キカン</t>
    </rPh>
    <rPh sb="33" eb="35">
      <t>ニュウリョク</t>
    </rPh>
    <phoneticPr fontId="1"/>
  </si>
  <si>
    <t>当年度
給与額</t>
    <rPh sb="0" eb="3">
      <t>トウネンド</t>
    </rPh>
    <rPh sb="4" eb="6">
      <t>キュウヨ</t>
    </rPh>
    <rPh sb="6" eb="7">
      <t>ガク</t>
    </rPh>
    <phoneticPr fontId="1"/>
  </si>
  <si>
    <t>前年度
給与額</t>
    <rPh sb="6" eb="7">
      <t>ガク</t>
    </rPh>
    <phoneticPr fontId="1"/>
  </si>
  <si>
    <t>前々年度
給与額</t>
    <rPh sb="7" eb="8">
      <t>ガク</t>
    </rPh>
    <phoneticPr fontId="1"/>
  </si>
  <si>
    <t>4月～3月の12か月間を休職している場合、その年度の掛金基礎給与額を含まず、さらに前年度から直近3ヶ年分の掛金基礎給与額を入力してください。</t>
    <rPh sb="1" eb="2">
      <t>ガツ</t>
    </rPh>
    <rPh sb="4" eb="5">
      <t>ガツ</t>
    </rPh>
    <rPh sb="9" eb="11">
      <t>ゲツカン</t>
    </rPh>
    <rPh sb="12" eb="14">
      <t>キュウショク</t>
    </rPh>
    <rPh sb="18" eb="20">
      <t>バアイ</t>
    </rPh>
    <rPh sb="23" eb="25">
      <t>ネンド</t>
    </rPh>
    <rPh sb="26" eb="27">
      <t>カ</t>
    </rPh>
    <rPh sb="27" eb="28">
      <t>キン</t>
    </rPh>
    <rPh sb="28" eb="30">
      <t>キソ</t>
    </rPh>
    <rPh sb="30" eb="32">
      <t>キュウヨ</t>
    </rPh>
    <rPh sb="32" eb="33">
      <t>ガク</t>
    </rPh>
    <rPh sb="34" eb="35">
      <t>フク</t>
    </rPh>
    <rPh sb="41" eb="44">
      <t>ゼンネンド</t>
    </rPh>
    <rPh sb="46" eb="48">
      <t>チョッキン</t>
    </rPh>
    <rPh sb="50" eb="51">
      <t>ネン</t>
    </rPh>
    <rPh sb="51" eb="52">
      <t>ブン</t>
    </rPh>
    <rPh sb="61" eb="63">
      <t>ニュウリョク</t>
    </rPh>
    <phoneticPr fontId="1"/>
  </si>
  <si>
    <t>法人において退職手当金計算の参考としてご利用ください。共済事務の手引き18～20ページも合わせてご確認ください。</t>
    <rPh sb="0" eb="2">
      <t>ホウジン</t>
    </rPh>
    <rPh sb="6" eb="8">
      <t>タイショク</t>
    </rPh>
    <rPh sb="8" eb="10">
      <t>テアテ</t>
    </rPh>
    <rPh sb="10" eb="11">
      <t>キン</t>
    </rPh>
    <rPh sb="11" eb="13">
      <t>ケイサン</t>
    </rPh>
    <rPh sb="14" eb="16">
      <t>サンコウ</t>
    </rPh>
    <rPh sb="20" eb="22">
      <t>リヨウ</t>
    </rPh>
    <rPh sb="27" eb="29">
      <t>キョウサイ</t>
    </rPh>
    <rPh sb="29" eb="31">
      <t>ジム</t>
    </rPh>
    <rPh sb="32" eb="34">
      <t>テビ</t>
    </rPh>
    <rPh sb="44" eb="45">
      <t>ア</t>
    </rPh>
    <rPh sb="49" eb="51">
      <t>カクニン</t>
    </rPh>
    <phoneticPr fontId="1"/>
  </si>
  <si>
    <t>計算結果は実際の退職手当金と異なる場合があります。</t>
    <rPh sb="0" eb="2">
      <t>ケイサン</t>
    </rPh>
    <rPh sb="2" eb="4">
      <t>ケッカ</t>
    </rPh>
    <rPh sb="5" eb="7">
      <t>ジッサイ</t>
    </rPh>
    <rPh sb="8" eb="10">
      <t>タイショク</t>
    </rPh>
    <rPh sb="10" eb="12">
      <t>テアテ</t>
    </rPh>
    <rPh sb="12" eb="13">
      <t>キン</t>
    </rPh>
    <rPh sb="14" eb="15">
      <t>コト</t>
    </rPh>
    <rPh sb="17" eb="19">
      <t>バアイ</t>
    </rPh>
    <phoneticPr fontId="1"/>
  </si>
  <si>
    <t>記入例</t>
    <rPh sb="0" eb="2">
      <t>キニュウ</t>
    </rPh>
    <rPh sb="2" eb="3">
      <t>レイ</t>
    </rPh>
    <phoneticPr fontId="1"/>
  </si>
  <si>
    <t>会員期間</t>
    <rPh sb="0" eb="2">
      <t>カイイン</t>
    </rPh>
    <rPh sb="2" eb="4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</si>
</sst>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41" formatCode="_ * #,##0_ ;_ * \-#,##0_ ;_ * &quot;-&quot;_ ;_ @_ "/>
    <numFmt numFmtId="176" formatCode="0_);[Red]\(0\)"/>
    <numFmt numFmtId="177" formatCode="[$-411]ge\.m\.d;@"/>
    <numFmt numFmtId="178" formatCode="#,##0_);[Red]\(#,##0\)"/>
    <numFmt numFmtId="179" formatCode="#,##0.000000_);[Red]\(#,##0.00000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6" fontId="0" fillId="0" borderId="0" xfId="0" applyNumberFormat="1">
      <alignment vertical="center"/>
    </xf>
    <xf numFmtId="0" fontId="0" fillId="0" borderId="1" xfId="0" applyBorder="1">
      <alignment vertical="center"/>
    </xf>
    <xf numFmtId="3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41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0" xfId="0" applyNumberFormat="1">
      <alignment vertical="center"/>
    </xf>
    <xf numFmtId="178" fontId="0" fillId="0" borderId="0" xfId="0" applyNumberFormat="1" applyAlignment="1">
      <alignment horizontal="right" vertical="center"/>
    </xf>
    <xf numFmtId="176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178" fontId="0" fillId="2" borderId="1" xfId="0" applyNumberFormat="1" applyFill="1" applyBorder="1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Fill="1" applyBorder="1">
      <alignment vertical="center"/>
    </xf>
    <xf numFmtId="177" fontId="0" fillId="2" borderId="1" xfId="0" applyNumberFormat="1" applyFill="1" applyBorder="1">
      <alignment vertical="center"/>
    </xf>
    <xf numFmtId="177" fontId="0" fillId="2" borderId="1" xfId="0" applyNumberForma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179" fontId="0" fillId="2" borderId="3" xfId="0" applyNumberFormat="1" applyFill="1" applyBorder="1">
      <alignment vertical="center"/>
    </xf>
    <xf numFmtId="178" fontId="0" fillId="2" borderId="5" xfId="0" applyNumberFormat="1" applyFill="1" applyBorder="1">
      <alignment vertical="center"/>
    </xf>
    <xf numFmtId="178" fontId="0" fillId="2" borderId="6" xfId="0" applyNumberFormat="1" applyFill="1" applyBorder="1">
      <alignment vertical="center"/>
    </xf>
    <xf numFmtId="178" fontId="0" fillId="2" borderId="7" xfId="0" applyNumberFormat="1" applyFill="1" applyBorder="1">
      <alignment vertical="center"/>
    </xf>
    <xf numFmtId="0" fontId="0" fillId="0" borderId="3" xfId="0" applyBorder="1" applyAlignment="1">
      <alignment vertical="center" wrapText="1"/>
    </xf>
    <xf numFmtId="176" fontId="0" fillId="2" borderId="3" xfId="0" applyNumberFormat="1" applyFill="1" applyBorder="1">
      <alignment vertical="center"/>
    </xf>
    <xf numFmtId="0" fontId="0" fillId="0" borderId="2" xfId="0" applyBorder="1">
      <alignment vertical="center"/>
    </xf>
    <xf numFmtId="178" fontId="0" fillId="2" borderId="4" xfId="0" applyNumberForma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G1" workbookViewId="0">
      <pane ySplit="1" topLeftCell="A2" activePane="bottomLeft" state="frozen"/>
      <selection activeCell="K1" sqref="K1"/>
      <selection pane="bottomLeft" activeCell="J1" sqref="J1"/>
    </sheetView>
  </sheetViews>
  <sheetFormatPr defaultRowHeight="13.5" x14ac:dyDescent="0.15"/>
  <cols>
    <col min="1" max="1" width="5.75" bestFit="1" customWidth="1"/>
    <col min="2" max="2" width="14.875" customWidth="1"/>
    <col min="3" max="3" width="13" bestFit="1" customWidth="1"/>
    <col min="4" max="4" width="15" style="4" bestFit="1" customWidth="1"/>
    <col min="5" max="5" width="11.125" style="4" bestFit="1" customWidth="1"/>
    <col min="6" max="7" width="11.125" bestFit="1" customWidth="1"/>
    <col min="8" max="9" width="13" bestFit="1" customWidth="1"/>
    <col min="10" max="11" width="9" customWidth="1"/>
    <col min="12" max="13" width="13" bestFit="1" customWidth="1"/>
    <col min="14" max="14" width="13.125" bestFit="1" customWidth="1"/>
    <col min="15" max="15" width="17.375" bestFit="1" customWidth="1"/>
    <col min="16" max="16" width="7.125" bestFit="1" customWidth="1"/>
    <col min="17" max="17" width="15.375" bestFit="1" customWidth="1"/>
    <col min="18" max="18" width="14" bestFit="1" customWidth="1"/>
  </cols>
  <sheetData>
    <row r="1" spans="1:18" s="18" customFormat="1" ht="27" x14ac:dyDescent="0.15">
      <c r="A1" s="16" t="s">
        <v>11</v>
      </c>
      <c r="B1" s="16" t="s">
        <v>0</v>
      </c>
      <c r="C1" s="19" t="s">
        <v>26</v>
      </c>
      <c r="D1" s="17" t="s">
        <v>1</v>
      </c>
      <c r="E1" s="17" t="s">
        <v>2</v>
      </c>
      <c r="F1" s="19" t="s">
        <v>41</v>
      </c>
      <c r="G1" s="19" t="s">
        <v>42</v>
      </c>
      <c r="H1" s="19" t="s">
        <v>43</v>
      </c>
      <c r="I1" s="19" t="s">
        <v>27</v>
      </c>
      <c r="J1" s="16" t="s">
        <v>14</v>
      </c>
      <c r="K1" s="19" t="s">
        <v>48</v>
      </c>
      <c r="L1" s="16" t="s">
        <v>5</v>
      </c>
      <c r="M1" s="16" t="s">
        <v>6</v>
      </c>
      <c r="N1" s="19" t="s">
        <v>25</v>
      </c>
      <c r="O1" s="19" t="s">
        <v>24</v>
      </c>
      <c r="P1" s="16" t="s">
        <v>16</v>
      </c>
      <c r="Q1" s="24" t="s">
        <v>10</v>
      </c>
      <c r="R1" s="33" t="s">
        <v>7</v>
      </c>
    </row>
    <row r="2" spans="1:18" x14ac:dyDescent="0.15">
      <c r="A2" s="35" t="s">
        <v>47</v>
      </c>
      <c r="B2" s="36"/>
      <c r="C2" s="2">
        <v>2018</v>
      </c>
      <c r="D2" s="5">
        <v>40269</v>
      </c>
      <c r="E2" s="5">
        <v>43555</v>
      </c>
      <c r="F2" s="9">
        <v>180000</v>
      </c>
      <c r="G2" s="9">
        <v>200000</v>
      </c>
      <c r="H2" s="9">
        <v>230000</v>
      </c>
      <c r="I2" s="12">
        <f>DATEDIF(D2,E2,"M")+1</f>
        <v>108</v>
      </c>
      <c r="J2" s="2">
        <v>14</v>
      </c>
      <c r="K2" s="12">
        <f>I2-J2</f>
        <v>94</v>
      </c>
      <c r="L2" s="13">
        <f>ROUNDDOWN(K2/12,0)</f>
        <v>7</v>
      </c>
      <c r="M2" s="13">
        <f>K2-L2*12</f>
        <v>10</v>
      </c>
      <c r="N2" s="13">
        <f>VLOOKUP(L2,支給率等!$A$2:$B$51,2,FALSE)</f>
        <v>5.25</v>
      </c>
      <c r="O2" s="13">
        <f>VLOOKUP(L2+1,支給率等!$A$2:$B$51,2,FALSE)-VLOOKUP(L2,支給率等!$A$2:$B$51,2,FALSE)</f>
        <v>0.75</v>
      </c>
      <c r="P2" s="13">
        <f>VLOOKUP(C2,支給率等!$D$2:$E$26,2,FALSE)</f>
        <v>0.78</v>
      </c>
      <c r="Q2" s="25">
        <f>AVERAGEIF(F2:H2,"&lt;&gt;0",F2:H2)</f>
        <v>203333.33333333334</v>
      </c>
      <c r="R2" s="28">
        <f>ROUNDDOWN(Q2/2*(N2+O2*M2/12)*P2,0)</f>
        <v>465887</v>
      </c>
    </row>
    <row r="3" spans="1:18" x14ac:dyDescent="0.15">
      <c r="A3" s="2">
        <v>1</v>
      </c>
      <c r="B3" s="2"/>
      <c r="C3" s="2"/>
      <c r="D3" s="5"/>
      <c r="E3" s="5"/>
      <c r="F3" s="9"/>
      <c r="G3" s="9"/>
      <c r="H3" s="9"/>
      <c r="I3" s="12">
        <f t="shared" ref="I3" si="0">DATEDIF(D3,E3,"M")+1</f>
        <v>1</v>
      </c>
      <c r="J3" s="2"/>
      <c r="K3" s="13">
        <f t="shared" ref="K3:K12" si="1">I3-J3</f>
        <v>1</v>
      </c>
      <c r="L3" s="13">
        <f t="shared" ref="L3:L12" si="2">ROUNDDOWN(K3/12,0)</f>
        <v>0</v>
      </c>
      <c r="M3" s="13">
        <f t="shared" ref="M3:M12" si="3">K3-L3*12</f>
        <v>1</v>
      </c>
      <c r="N3" s="13" t="e">
        <f>VLOOKUP(L3,支給率等!$A$2:$B$51,2,FALSE)</f>
        <v>#N/A</v>
      </c>
      <c r="O3" s="13" t="e">
        <f>VLOOKUP(L3+1,支給率等!$A$2:$B$51,2,FALSE)-VLOOKUP(L3,支給率等!$A$2:$B$51,2,FALSE)</f>
        <v>#N/A</v>
      </c>
      <c r="P3" s="13" t="e">
        <f>VLOOKUP(C3,支給率等!$D$2:$E$26,2,FALSE)</f>
        <v>#N/A</v>
      </c>
      <c r="Q3" s="25" t="e">
        <f t="shared" ref="Q3:Q12" si="4">AVERAGEIF(F3:H3,"&lt;&gt;0",F3:H3)</f>
        <v>#DIV/0!</v>
      </c>
      <c r="R3" s="26" t="e">
        <f t="shared" ref="R3:R12" si="5">ROUNDDOWN(Q3/2*(N3+O3*M3/12)*P3,0)</f>
        <v>#DIV/0!</v>
      </c>
    </row>
    <row r="4" spans="1:18" x14ac:dyDescent="0.15">
      <c r="A4" s="2">
        <v>2</v>
      </c>
      <c r="B4" s="2"/>
      <c r="C4" s="2"/>
      <c r="D4" s="5"/>
      <c r="E4" s="5"/>
      <c r="F4" s="9"/>
      <c r="G4" s="9"/>
      <c r="H4" s="9"/>
      <c r="I4" s="12">
        <f t="shared" ref="I4:I12" si="6">DATEDIF(D4,E4,"M")+1</f>
        <v>1</v>
      </c>
      <c r="J4" s="2"/>
      <c r="K4" s="13">
        <f t="shared" si="1"/>
        <v>1</v>
      </c>
      <c r="L4" s="13">
        <f t="shared" si="2"/>
        <v>0</v>
      </c>
      <c r="M4" s="13">
        <f t="shared" si="3"/>
        <v>1</v>
      </c>
      <c r="N4" s="13" t="e">
        <f>VLOOKUP(L4,支給率等!$A$2:$B$51,2,FALSE)</f>
        <v>#N/A</v>
      </c>
      <c r="O4" s="13" t="e">
        <f>VLOOKUP(L4+1,支給率等!$A$2:$B$51,2,FALSE)-VLOOKUP(L4,支給率等!$A$2:$B$51,2,FALSE)</f>
        <v>#N/A</v>
      </c>
      <c r="P4" s="13" t="e">
        <f>VLOOKUP(C4,支給率等!$D$2:$E$26,2,FALSE)</f>
        <v>#N/A</v>
      </c>
      <c r="Q4" s="25" t="e">
        <f t="shared" si="4"/>
        <v>#DIV/0!</v>
      </c>
      <c r="R4" s="26" t="e">
        <f t="shared" si="5"/>
        <v>#DIV/0!</v>
      </c>
    </row>
    <row r="5" spans="1:18" x14ac:dyDescent="0.15">
      <c r="A5" s="2">
        <v>3</v>
      </c>
      <c r="B5" s="2"/>
      <c r="C5" s="2"/>
      <c r="D5" s="5"/>
      <c r="E5" s="5"/>
      <c r="F5" s="9"/>
      <c r="G5" s="9"/>
      <c r="H5" s="9"/>
      <c r="I5" s="12">
        <f t="shared" si="6"/>
        <v>1</v>
      </c>
      <c r="J5" s="2"/>
      <c r="K5" s="13">
        <f t="shared" si="1"/>
        <v>1</v>
      </c>
      <c r="L5" s="13">
        <f t="shared" si="2"/>
        <v>0</v>
      </c>
      <c r="M5" s="13">
        <f t="shared" si="3"/>
        <v>1</v>
      </c>
      <c r="N5" s="13" t="e">
        <f>VLOOKUP(L5,支給率等!$A$2:$B$51,2,FALSE)</f>
        <v>#N/A</v>
      </c>
      <c r="O5" s="13" t="e">
        <f>VLOOKUP(L5+1,支給率等!$A$2:$B$51,2,FALSE)-VLOOKUP(L5,支給率等!$A$2:$B$51,2,FALSE)</f>
        <v>#N/A</v>
      </c>
      <c r="P5" s="13" t="e">
        <f>VLOOKUP(C5,支給率等!$D$2:$E$26,2,FALSE)</f>
        <v>#N/A</v>
      </c>
      <c r="Q5" s="25" t="e">
        <f t="shared" si="4"/>
        <v>#DIV/0!</v>
      </c>
      <c r="R5" s="26" t="e">
        <f t="shared" si="5"/>
        <v>#DIV/0!</v>
      </c>
    </row>
    <row r="6" spans="1:18" x14ac:dyDescent="0.15">
      <c r="A6" s="2">
        <v>4</v>
      </c>
      <c r="B6" s="2"/>
      <c r="C6" s="2"/>
      <c r="D6" s="5"/>
      <c r="E6" s="5"/>
      <c r="F6" s="9"/>
      <c r="G6" s="9"/>
      <c r="H6" s="9"/>
      <c r="I6" s="12">
        <f t="shared" si="6"/>
        <v>1</v>
      </c>
      <c r="J6" s="2"/>
      <c r="K6" s="13">
        <f t="shared" si="1"/>
        <v>1</v>
      </c>
      <c r="L6" s="13">
        <f t="shared" si="2"/>
        <v>0</v>
      </c>
      <c r="M6" s="13">
        <f t="shared" si="3"/>
        <v>1</v>
      </c>
      <c r="N6" s="13" t="e">
        <f>VLOOKUP(L6,支給率等!$A$2:$B$51,2,FALSE)</f>
        <v>#N/A</v>
      </c>
      <c r="O6" s="13" t="e">
        <f>VLOOKUP(L6+1,支給率等!$A$2:$B$51,2,FALSE)-VLOOKUP(L6,支給率等!$A$2:$B$51,2,FALSE)</f>
        <v>#N/A</v>
      </c>
      <c r="P6" s="13" t="e">
        <f>VLOOKUP(C6,支給率等!$D$2:$E$26,2,FALSE)</f>
        <v>#N/A</v>
      </c>
      <c r="Q6" s="25" t="e">
        <f t="shared" si="4"/>
        <v>#DIV/0!</v>
      </c>
      <c r="R6" s="26" t="e">
        <f t="shared" si="5"/>
        <v>#DIV/0!</v>
      </c>
    </row>
    <row r="7" spans="1:18" x14ac:dyDescent="0.15">
      <c r="A7" s="2">
        <v>5</v>
      </c>
      <c r="B7" s="2"/>
      <c r="C7" s="2"/>
      <c r="D7" s="5"/>
      <c r="E7" s="5"/>
      <c r="F7" s="9"/>
      <c r="G7" s="9"/>
      <c r="H7" s="9"/>
      <c r="I7" s="12">
        <f t="shared" si="6"/>
        <v>1</v>
      </c>
      <c r="J7" s="2"/>
      <c r="K7" s="13">
        <f t="shared" si="1"/>
        <v>1</v>
      </c>
      <c r="L7" s="13">
        <f t="shared" si="2"/>
        <v>0</v>
      </c>
      <c r="M7" s="13">
        <f t="shared" si="3"/>
        <v>1</v>
      </c>
      <c r="N7" s="13" t="e">
        <f>VLOOKUP(L7,支給率等!$A$2:$B$51,2,FALSE)</f>
        <v>#N/A</v>
      </c>
      <c r="O7" s="13" t="e">
        <f>VLOOKUP(L7+1,支給率等!$A$2:$B$51,2,FALSE)-VLOOKUP(L7,支給率等!$A$2:$B$51,2,FALSE)</f>
        <v>#N/A</v>
      </c>
      <c r="P7" s="13" t="e">
        <f>VLOOKUP(C7,支給率等!$D$2:$E$26,2,FALSE)</f>
        <v>#N/A</v>
      </c>
      <c r="Q7" s="25" t="e">
        <f t="shared" si="4"/>
        <v>#DIV/0!</v>
      </c>
      <c r="R7" s="26" t="e">
        <f t="shared" si="5"/>
        <v>#DIV/0!</v>
      </c>
    </row>
    <row r="8" spans="1:18" x14ac:dyDescent="0.15">
      <c r="A8" s="2">
        <v>6</v>
      </c>
      <c r="B8" s="2"/>
      <c r="C8" s="2"/>
      <c r="D8" s="5"/>
      <c r="E8" s="5"/>
      <c r="F8" s="9"/>
      <c r="G8" s="9"/>
      <c r="H8" s="9"/>
      <c r="I8" s="12">
        <f t="shared" si="6"/>
        <v>1</v>
      </c>
      <c r="J8" s="2"/>
      <c r="K8" s="13">
        <f t="shared" si="1"/>
        <v>1</v>
      </c>
      <c r="L8" s="13">
        <f t="shared" si="2"/>
        <v>0</v>
      </c>
      <c r="M8" s="13">
        <f t="shared" si="3"/>
        <v>1</v>
      </c>
      <c r="N8" s="13" t="e">
        <f>VLOOKUP(L8,支給率等!$A$2:$B$51,2,FALSE)</f>
        <v>#N/A</v>
      </c>
      <c r="O8" s="13" t="e">
        <f>VLOOKUP(L8+1,支給率等!$A$2:$B$51,2,FALSE)-VLOOKUP(L8,支給率等!$A$2:$B$51,2,FALSE)</f>
        <v>#N/A</v>
      </c>
      <c r="P8" s="13" t="e">
        <f>VLOOKUP(C8,支給率等!$D$2:$E$26,2,FALSE)</f>
        <v>#N/A</v>
      </c>
      <c r="Q8" s="25" t="e">
        <f t="shared" si="4"/>
        <v>#DIV/0!</v>
      </c>
      <c r="R8" s="26" t="e">
        <f t="shared" si="5"/>
        <v>#DIV/0!</v>
      </c>
    </row>
    <row r="9" spans="1:18" x14ac:dyDescent="0.15">
      <c r="A9" s="2">
        <v>7</v>
      </c>
      <c r="B9" s="2"/>
      <c r="C9" s="2"/>
      <c r="D9" s="5"/>
      <c r="E9" s="5"/>
      <c r="F9" s="9"/>
      <c r="G9" s="9"/>
      <c r="H9" s="9"/>
      <c r="I9" s="12">
        <f t="shared" si="6"/>
        <v>1</v>
      </c>
      <c r="J9" s="2"/>
      <c r="K9" s="13">
        <f t="shared" si="1"/>
        <v>1</v>
      </c>
      <c r="L9" s="13">
        <f t="shared" si="2"/>
        <v>0</v>
      </c>
      <c r="M9" s="13">
        <f t="shared" si="3"/>
        <v>1</v>
      </c>
      <c r="N9" s="13" t="e">
        <f>VLOOKUP(L9,支給率等!$A$2:$B$51,2,FALSE)</f>
        <v>#N/A</v>
      </c>
      <c r="O9" s="13" t="e">
        <f>VLOOKUP(L9+1,支給率等!$A$2:$B$51,2,FALSE)-VLOOKUP(L9,支給率等!$A$2:$B$51,2,FALSE)</f>
        <v>#N/A</v>
      </c>
      <c r="P9" s="13" t="e">
        <f>VLOOKUP(C9,支給率等!$D$2:$E$26,2,FALSE)</f>
        <v>#N/A</v>
      </c>
      <c r="Q9" s="25" t="e">
        <f t="shared" si="4"/>
        <v>#DIV/0!</v>
      </c>
      <c r="R9" s="26" t="e">
        <f t="shared" si="5"/>
        <v>#DIV/0!</v>
      </c>
    </row>
    <row r="10" spans="1:18" x14ac:dyDescent="0.15">
      <c r="A10" s="2">
        <v>8</v>
      </c>
      <c r="B10" s="2"/>
      <c r="C10" s="2"/>
      <c r="D10" s="5"/>
      <c r="E10" s="5"/>
      <c r="F10" s="9"/>
      <c r="G10" s="9"/>
      <c r="H10" s="9"/>
      <c r="I10" s="12">
        <f t="shared" si="6"/>
        <v>1</v>
      </c>
      <c r="J10" s="2"/>
      <c r="K10" s="13">
        <f t="shared" si="1"/>
        <v>1</v>
      </c>
      <c r="L10" s="13">
        <f t="shared" si="2"/>
        <v>0</v>
      </c>
      <c r="M10" s="13">
        <f t="shared" si="3"/>
        <v>1</v>
      </c>
      <c r="N10" s="13" t="e">
        <f>VLOOKUP(L10,支給率等!$A$2:$B$51,2,FALSE)</f>
        <v>#N/A</v>
      </c>
      <c r="O10" s="13" t="e">
        <f>VLOOKUP(L10+1,支給率等!$A$2:$B$51,2,FALSE)-VLOOKUP(L10,支給率等!$A$2:$B$51,2,FALSE)</f>
        <v>#N/A</v>
      </c>
      <c r="P10" s="13" t="e">
        <f>VLOOKUP(C10,支給率等!$D$2:$E$26,2,FALSE)</f>
        <v>#N/A</v>
      </c>
      <c r="Q10" s="25" t="e">
        <f t="shared" si="4"/>
        <v>#DIV/0!</v>
      </c>
      <c r="R10" s="26" t="e">
        <f t="shared" si="5"/>
        <v>#DIV/0!</v>
      </c>
    </row>
    <row r="11" spans="1:18" x14ac:dyDescent="0.15">
      <c r="A11" s="2">
        <v>9</v>
      </c>
      <c r="B11" s="2"/>
      <c r="C11" s="2"/>
      <c r="D11" s="5"/>
      <c r="E11" s="5"/>
      <c r="F11" s="9"/>
      <c r="G11" s="9"/>
      <c r="H11" s="9"/>
      <c r="I11" s="12">
        <f t="shared" si="6"/>
        <v>1</v>
      </c>
      <c r="J11" s="2"/>
      <c r="K11" s="13">
        <f t="shared" si="1"/>
        <v>1</v>
      </c>
      <c r="L11" s="13">
        <f t="shared" si="2"/>
        <v>0</v>
      </c>
      <c r="M11" s="13">
        <f t="shared" si="3"/>
        <v>1</v>
      </c>
      <c r="N11" s="13" t="e">
        <f>VLOOKUP(L11,支給率等!$A$2:$B$51,2,FALSE)</f>
        <v>#N/A</v>
      </c>
      <c r="O11" s="13" t="e">
        <f>VLOOKUP(L11+1,支給率等!$A$2:$B$51,2,FALSE)-VLOOKUP(L11,支給率等!$A$2:$B$51,2,FALSE)</f>
        <v>#N/A</v>
      </c>
      <c r="P11" s="13" t="e">
        <f>VLOOKUP(C11,支給率等!$D$2:$E$26,2,FALSE)</f>
        <v>#N/A</v>
      </c>
      <c r="Q11" s="25" t="e">
        <f t="shared" si="4"/>
        <v>#DIV/0!</v>
      </c>
      <c r="R11" s="26" t="e">
        <f t="shared" si="5"/>
        <v>#DIV/0!</v>
      </c>
    </row>
    <row r="12" spans="1:18" ht="14.25" thickBot="1" x14ac:dyDescent="0.2">
      <c r="A12" s="2">
        <v>10</v>
      </c>
      <c r="B12" s="2"/>
      <c r="C12" s="2"/>
      <c r="D12" s="5"/>
      <c r="E12" s="5"/>
      <c r="F12" s="9"/>
      <c r="G12" s="9"/>
      <c r="H12" s="9"/>
      <c r="I12" s="12">
        <f t="shared" si="6"/>
        <v>1</v>
      </c>
      <c r="J12" s="2"/>
      <c r="K12" s="13">
        <f t="shared" si="1"/>
        <v>1</v>
      </c>
      <c r="L12" s="13">
        <f t="shared" si="2"/>
        <v>0</v>
      </c>
      <c r="M12" s="13">
        <f t="shared" si="3"/>
        <v>1</v>
      </c>
      <c r="N12" s="13" t="e">
        <f>VLOOKUP(L12,支給率等!$A$2:$B$51,2,FALSE)</f>
        <v>#N/A</v>
      </c>
      <c r="O12" s="13" t="e">
        <f>VLOOKUP(L12+1,支給率等!$A$2:$B$51,2,FALSE)-VLOOKUP(L12,支給率等!$A$2:$B$51,2,FALSE)</f>
        <v>#N/A</v>
      </c>
      <c r="P12" s="13" t="e">
        <f>VLOOKUP(C12,支給率等!$D$2:$E$26,2,FALSE)</f>
        <v>#N/A</v>
      </c>
      <c r="Q12" s="25" t="e">
        <f t="shared" si="4"/>
        <v>#DIV/0!</v>
      </c>
      <c r="R12" s="27" t="e">
        <f t="shared" si="5"/>
        <v>#DIV/0!</v>
      </c>
    </row>
    <row r="13" spans="1:18" x14ac:dyDescent="0.15">
      <c r="F13" s="10"/>
      <c r="G13" s="10"/>
      <c r="H13" s="10"/>
      <c r="Q13" s="10"/>
      <c r="R13" s="10"/>
    </row>
    <row r="14" spans="1:18" x14ac:dyDescent="0.15">
      <c r="F14" s="10"/>
      <c r="G14" s="10"/>
      <c r="H14" s="10"/>
      <c r="Q14" s="11" t="s">
        <v>12</v>
      </c>
      <c r="R14" s="10" t="e">
        <f>SUM(R2:R13)</f>
        <v>#DIV/0!</v>
      </c>
    </row>
    <row r="15" spans="1:18" x14ac:dyDescent="0.15">
      <c r="B15" t="s">
        <v>23</v>
      </c>
      <c r="R15" s="1"/>
    </row>
    <row r="16" spans="1:18" x14ac:dyDescent="0.15">
      <c r="B16" t="s">
        <v>45</v>
      </c>
    </row>
    <row r="17" spans="2:2" x14ac:dyDescent="0.15">
      <c r="B17" t="s">
        <v>21</v>
      </c>
    </row>
    <row r="18" spans="2:2" x14ac:dyDescent="0.15">
      <c r="B18" t="s">
        <v>18</v>
      </c>
    </row>
    <row r="19" spans="2:2" x14ac:dyDescent="0.15">
      <c r="B19" t="s">
        <v>22</v>
      </c>
    </row>
    <row r="20" spans="2:2" x14ac:dyDescent="0.15">
      <c r="B20" t="s">
        <v>44</v>
      </c>
    </row>
    <row r="21" spans="2:2" x14ac:dyDescent="0.15">
      <c r="B21" t="s">
        <v>28</v>
      </c>
    </row>
    <row r="22" spans="2:2" x14ac:dyDescent="0.15">
      <c r="B22" t="s">
        <v>19</v>
      </c>
    </row>
    <row r="23" spans="2:2" x14ac:dyDescent="0.15">
      <c r="B23" s="34" t="s">
        <v>46</v>
      </c>
    </row>
    <row r="24" spans="2:2" x14ac:dyDescent="0.15">
      <c r="B24" t="s">
        <v>20</v>
      </c>
    </row>
  </sheetData>
  <mergeCells count="1">
    <mergeCell ref="A2:B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4" sqref="B4"/>
    </sheetView>
  </sheetViews>
  <sheetFormatPr defaultRowHeight="13.5" x14ac:dyDescent="0.15"/>
  <cols>
    <col min="1" max="1" width="6.125" bestFit="1" customWidth="1"/>
    <col min="3" max="3" width="13" style="4" bestFit="1" customWidth="1"/>
    <col min="4" max="4" width="15" style="4" bestFit="1" customWidth="1"/>
    <col min="5" max="5" width="10.5" style="4" bestFit="1" customWidth="1"/>
    <col min="6" max="6" width="10.5" style="4" customWidth="1"/>
    <col min="10" max="11" width="13" bestFit="1" customWidth="1"/>
    <col min="12" max="12" width="13" customWidth="1"/>
    <col min="13" max="15" width="9" customWidth="1"/>
    <col min="16" max="16" width="11.5" bestFit="1" customWidth="1"/>
  </cols>
  <sheetData>
    <row r="1" spans="1:16" ht="27.75" thickBot="1" x14ac:dyDescent="0.2">
      <c r="A1" s="2" t="s">
        <v>13</v>
      </c>
      <c r="B1" s="2" t="s">
        <v>0</v>
      </c>
      <c r="C1" s="5" t="s">
        <v>1</v>
      </c>
      <c r="D1" s="22" t="s">
        <v>30</v>
      </c>
      <c r="E1" s="5" t="s">
        <v>34</v>
      </c>
      <c r="F1" s="19" t="s">
        <v>39</v>
      </c>
      <c r="G1" s="19" t="s">
        <v>38</v>
      </c>
      <c r="H1" s="19" t="s">
        <v>29</v>
      </c>
      <c r="I1" s="2" t="s">
        <v>3</v>
      </c>
      <c r="J1" s="20" t="s">
        <v>31</v>
      </c>
      <c r="K1" s="20" t="s">
        <v>35</v>
      </c>
      <c r="L1" s="20" t="s">
        <v>32</v>
      </c>
      <c r="M1" s="20" t="s">
        <v>36</v>
      </c>
      <c r="N1" s="20" t="s">
        <v>33</v>
      </c>
      <c r="O1" s="29" t="s">
        <v>37</v>
      </c>
      <c r="P1" s="31" t="s">
        <v>4</v>
      </c>
    </row>
    <row r="2" spans="1:16" x14ac:dyDescent="0.15">
      <c r="A2" s="2">
        <v>1</v>
      </c>
      <c r="B2" s="2"/>
      <c r="C2" s="5"/>
      <c r="D2" s="23" t="str">
        <f>IF(MONTH(C2)&lt;=3,IF(C2&lt;&gt;"",DATE(YEAR(C2),3,31),"0"),IF(C2&lt;&gt;"",DATE(YEAR(C2)+1,3,31),"0"))</f>
        <v>0</v>
      </c>
      <c r="E2" s="5"/>
      <c r="F2" s="9"/>
      <c r="G2" s="9"/>
      <c r="H2" s="14">
        <f>IF(ISODD(ROUNDDOWN(F2*0.036,0)),(ROUNDDOWN(F2*0.036,0)-1)/2,ROUNDDOWN(F2*0.036,0)/2)</f>
        <v>0</v>
      </c>
      <c r="I2" s="14">
        <f>IF(ISODD(ROUNDDOWN(G2*0.036,0)),(ROUNDDOWN(G2*0.036,0)-1)/2,ROUNDDOWN(G2*0.036,0)/2)</f>
        <v>0</v>
      </c>
      <c r="J2" s="12">
        <f t="shared" ref="J2:J11" si="0">IF(D2&lt;E2,DATEDIF(C2,D2,"M")+1,DATEDIF(C2,E2,"M")+1)</f>
        <v>1</v>
      </c>
      <c r="K2" s="12">
        <f t="shared" ref="K2:K11" si="1">IF(D2&lt;E2,IF(D2&gt;E2,0,DATEDIF(D2+1,E2,"M")+1),0)</f>
        <v>0</v>
      </c>
      <c r="L2" s="21"/>
      <c r="M2" s="8"/>
      <c r="N2" s="12">
        <f>J2-L2</f>
        <v>1</v>
      </c>
      <c r="O2" s="30">
        <f>K2-M2</f>
        <v>0</v>
      </c>
      <c r="P2" s="32">
        <f>H2*J2+I2*O2</f>
        <v>0</v>
      </c>
    </row>
    <row r="3" spans="1:16" x14ac:dyDescent="0.15">
      <c r="A3" s="2">
        <v>2</v>
      </c>
      <c r="B3" s="2"/>
      <c r="C3" s="5"/>
      <c r="D3" s="23" t="str">
        <f t="shared" ref="D3:D11" si="2">IF(MONTH(C3)&lt;=3,IF(C3&lt;&gt;"",DATE(YEAR(C3),3,31),"0"),IF(C3&lt;&gt;"",DATE(YEAR(C3)+1,3,31),"0"))</f>
        <v>0</v>
      </c>
      <c r="E3" s="5"/>
      <c r="F3" s="9"/>
      <c r="G3" s="9"/>
      <c r="H3" s="14">
        <f t="shared" ref="H3:H11" si="3">IF(ISODD(ROUNDDOWN(F3*0.036,0)),(ROUNDDOWN(F3*0.036,0)-1)/2,ROUNDDOWN(F3*0.036,0)/2)</f>
        <v>0</v>
      </c>
      <c r="I3" s="14">
        <f t="shared" ref="I3:I11" si="4">IF(ISODD(ROUNDDOWN(G3*0.036,0)),(ROUNDDOWN(G3*0.036,0)-1)/2,ROUNDDOWN(G3*0.036,0)/2)</f>
        <v>0</v>
      </c>
      <c r="J3" s="12">
        <f t="shared" si="0"/>
        <v>1</v>
      </c>
      <c r="K3" s="12">
        <f t="shared" si="1"/>
        <v>0</v>
      </c>
      <c r="L3" s="21"/>
      <c r="M3" s="8"/>
      <c r="N3" s="12">
        <f t="shared" ref="N3:N11" si="5">J3-L3</f>
        <v>1</v>
      </c>
      <c r="O3" s="30">
        <f t="shared" ref="O3:O11" si="6">K3-M3</f>
        <v>0</v>
      </c>
      <c r="P3" s="26">
        <f t="shared" ref="P3:P11" si="7">H3*J3+I3*O3</f>
        <v>0</v>
      </c>
    </row>
    <row r="4" spans="1:16" x14ac:dyDescent="0.15">
      <c r="A4" s="2">
        <v>3</v>
      </c>
      <c r="B4" s="2"/>
      <c r="C4" s="5"/>
      <c r="D4" s="23" t="str">
        <f t="shared" si="2"/>
        <v>0</v>
      </c>
      <c r="E4" s="5"/>
      <c r="F4" s="9"/>
      <c r="G4" s="9"/>
      <c r="H4" s="14">
        <f t="shared" si="3"/>
        <v>0</v>
      </c>
      <c r="I4" s="14">
        <f t="shared" si="4"/>
        <v>0</v>
      </c>
      <c r="J4" s="12">
        <f t="shared" si="0"/>
        <v>1</v>
      </c>
      <c r="K4" s="12">
        <f t="shared" si="1"/>
        <v>0</v>
      </c>
      <c r="L4" s="21"/>
      <c r="M4" s="8"/>
      <c r="N4" s="12">
        <f t="shared" si="5"/>
        <v>1</v>
      </c>
      <c r="O4" s="30">
        <f t="shared" si="6"/>
        <v>0</v>
      </c>
      <c r="P4" s="26">
        <f t="shared" si="7"/>
        <v>0</v>
      </c>
    </row>
    <row r="5" spans="1:16" x14ac:dyDescent="0.15">
      <c r="A5" s="2">
        <v>4</v>
      </c>
      <c r="B5" s="2"/>
      <c r="C5" s="5"/>
      <c r="D5" s="23" t="str">
        <f t="shared" si="2"/>
        <v>0</v>
      </c>
      <c r="E5" s="5"/>
      <c r="F5" s="9"/>
      <c r="G5" s="9"/>
      <c r="H5" s="14">
        <f t="shared" si="3"/>
        <v>0</v>
      </c>
      <c r="I5" s="14">
        <f t="shared" si="4"/>
        <v>0</v>
      </c>
      <c r="J5" s="12">
        <f t="shared" si="0"/>
        <v>1</v>
      </c>
      <c r="K5" s="12">
        <f t="shared" si="1"/>
        <v>0</v>
      </c>
      <c r="L5" s="21"/>
      <c r="M5" s="8"/>
      <c r="N5" s="12">
        <f t="shared" si="5"/>
        <v>1</v>
      </c>
      <c r="O5" s="30">
        <f t="shared" si="6"/>
        <v>0</v>
      </c>
      <c r="P5" s="26">
        <f t="shared" si="7"/>
        <v>0</v>
      </c>
    </row>
    <row r="6" spans="1:16" x14ac:dyDescent="0.15">
      <c r="A6" s="2">
        <v>5</v>
      </c>
      <c r="B6" s="2"/>
      <c r="C6" s="5"/>
      <c r="D6" s="23" t="str">
        <f t="shared" si="2"/>
        <v>0</v>
      </c>
      <c r="E6" s="5"/>
      <c r="F6" s="9"/>
      <c r="G6" s="9"/>
      <c r="H6" s="14">
        <f t="shared" si="3"/>
        <v>0</v>
      </c>
      <c r="I6" s="14">
        <f t="shared" si="4"/>
        <v>0</v>
      </c>
      <c r="J6" s="12">
        <f t="shared" si="0"/>
        <v>1</v>
      </c>
      <c r="K6" s="12">
        <f t="shared" si="1"/>
        <v>0</v>
      </c>
      <c r="L6" s="21"/>
      <c r="M6" s="8"/>
      <c r="N6" s="12">
        <f t="shared" si="5"/>
        <v>1</v>
      </c>
      <c r="O6" s="30">
        <f t="shared" si="6"/>
        <v>0</v>
      </c>
      <c r="P6" s="26">
        <f t="shared" si="7"/>
        <v>0</v>
      </c>
    </row>
    <row r="7" spans="1:16" x14ac:dyDescent="0.15">
      <c r="A7" s="2">
        <v>6</v>
      </c>
      <c r="B7" s="2"/>
      <c r="C7" s="5"/>
      <c r="D7" s="23" t="str">
        <f t="shared" si="2"/>
        <v>0</v>
      </c>
      <c r="E7" s="5"/>
      <c r="F7" s="9"/>
      <c r="G7" s="9"/>
      <c r="H7" s="14">
        <f t="shared" si="3"/>
        <v>0</v>
      </c>
      <c r="I7" s="14">
        <f t="shared" si="4"/>
        <v>0</v>
      </c>
      <c r="J7" s="12">
        <f t="shared" si="0"/>
        <v>1</v>
      </c>
      <c r="K7" s="12">
        <f t="shared" si="1"/>
        <v>0</v>
      </c>
      <c r="L7" s="21"/>
      <c r="M7" s="8"/>
      <c r="N7" s="12">
        <f t="shared" si="5"/>
        <v>1</v>
      </c>
      <c r="O7" s="30">
        <f t="shared" si="6"/>
        <v>0</v>
      </c>
      <c r="P7" s="26">
        <f t="shared" si="7"/>
        <v>0</v>
      </c>
    </row>
    <row r="8" spans="1:16" x14ac:dyDescent="0.15">
      <c r="A8" s="2">
        <v>7</v>
      </c>
      <c r="B8" s="2"/>
      <c r="C8" s="5"/>
      <c r="D8" s="23" t="str">
        <f t="shared" si="2"/>
        <v>0</v>
      </c>
      <c r="E8" s="5"/>
      <c r="F8" s="9"/>
      <c r="G8" s="9"/>
      <c r="H8" s="14">
        <f t="shared" si="3"/>
        <v>0</v>
      </c>
      <c r="I8" s="14">
        <f t="shared" si="4"/>
        <v>0</v>
      </c>
      <c r="J8" s="12">
        <f t="shared" si="0"/>
        <v>1</v>
      </c>
      <c r="K8" s="12">
        <f t="shared" si="1"/>
        <v>0</v>
      </c>
      <c r="L8" s="21"/>
      <c r="M8" s="8"/>
      <c r="N8" s="12">
        <f t="shared" si="5"/>
        <v>1</v>
      </c>
      <c r="O8" s="30">
        <f t="shared" si="6"/>
        <v>0</v>
      </c>
      <c r="P8" s="26">
        <f t="shared" si="7"/>
        <v>0</v>
      </c>
    </row>
    <row r="9" spans="1:16" x14ac:dyDescent="0.15">
      <c r="A9" s="2">
        <v>8</v>
      </c>
      <c r="B9" s="2"/>
      <c r="C9" s="5"/>
      <c r="D9" s="23" t="str">
        <f t="shared" si="2"/>
        <v>0</v>
      </c>
      <c r="E9" s="5"/>
      <c r="F9" s="9"/>
      <c r="G9" s="9"/>
      <c r="H9" s="14">
        <f t="shared" si="3"/>
        <v>0</v>
      </c>
      <c r="I9" s="14">
        <f t="shared" si="4"/>
        <v>0</v>
      </c>
      <c r="J9" s="12">
        <f t="shared" si="0"/>
        <v>1</v>
      </c>
      <c r="K9" s="12">
        <f t="shared" si="1"/>
        <v>0</v>
      </c>
      <c r="L9" s="21"/>
      <c r="M9" s="8"/>
      <c r="N9" s="12">
        <f t="shared" si="5"/>
        <v>1</v>
      </c>
      <c r="O9" s="30">
        <f t="shared" si="6"/>
        <v>0</v>
      </c>
      <c r="P9" s="26">
        <f t="shared" si="7"/>
        <v>0</v>
      </c>
    </row>
    <row r="10" spans="1:16" x14ac:dyDescent="0.15">
      <c r="A10" s="2">
        <v>9</v>
      </c>
      <c r="B10" s="2"/>
      <c r="C10" s="5"/>
      <c r="D10" s="23" t="str">
        <f t="shared" si="2"/>
        <v>0</v>
      </c>
      <c r="E10" s="5"/>
      <c r="F10" s="9"/>
      <c r="G10" s="9"/>
      <c r="H10" s="14">
        <f t="shared" si="3"/>
        <v>0</v>
      </c>
      <c r="I10" s="14">
        <f t="shared" si="4"/>
        <v>0</v>
      </c>
      <c r="J10" s="12">
        <f t="shared" si="0"/>
        <v>1</v>
      </c>
      <c r="K10" s="12">
        <f t="shared" si="1"/>
        <v>0</v>
      </c>
      <c r="L10" s="21"/>
      <c r="M10" s="8"/>
      <c r="N10" s="12">
        <f t="shared" si="5"/>
        <v>1</v>
      </c>
      <c r="O10" s="30">
        <f t="shared" si="6"/>
        <v>0</v>
      </c>
      <c r="P10" s="26">
        <f t="shared" si="7"/>
        <v>0</v>
      </c>
    </row>
    <row r="11" spans="1:16" ht="14.25" thickBot="1" x14ac:dyDescent="0.2">
      <c r="A11" s="2">
        <v>10</v>
      </c>
      <c r="B11" s="2"/>
      <c r="C11" s="5"/>
      <c r="D11" s="23" t="str">
        <f t="shared" si="2"/>
        <v>0</v>
      </c>
      <c r="E11" s="5"/>
      <c r="F11" s="9"/>
      <c r="G11" s="9"/>
      <c r="H11" s="14">
        <f t="shared" si="3"/>
        <v>0</v>
      </c>
      <c r="I11" s="14">
        <f t="shared" si="4"/>
        <v>0</v>
      </c>
      <c r="J11" s="12">
        <f t="shared" si="0"/>
        <v>1</v>
      </c>
      <c r="K11" s="12">
        <f t="shared" si="1"/>
        <v>0</v>
      </c>
      <c r="L11" s="21"/>
      <c r="M11" s="8"/>
      <c r="N11" s="12">
        <f t="shared" si="5"/>
        <v>1</v>
      </c>
      <c r="O11" s="30">
        <f t="shared" si="6"/>
        <v>0</v>
      </c>
      <c r="P11" s="27">
        <f t="shared" si="7"/>
        <v>0</v>
      </c>
    </row>
    <row r="12" spans="1:16" x14ac:dyDescent="0.15">
      <c r="F12" s="10"/>
      <c r="G12" s="10"/>
      <c r="H12" s="10"/>
      <c r="I12" s="10"/>
      <c r="J12" s="3"/>
      <c r="K12" s="6"/>
      <c r="L12" s="6"/>
      <c r="M12" s="6"/>
      <c r="N12" s="6"/>
      <c r="O12" s="6"/>
      <c r="P12" s="10"/>
    </row>
    <row r="13" spans="1:16" x14ac:dyDescent="0.15">
      <c r="G13" s="3"/>
      <c r="H13" s="3"/>
      <c r="I13" s="3"/>
      <c r="J13" s="3"/>
      <c r="K13" s="6"/>
      <c r="L13" s="6"/>
      <c r="M13" s="6"/>
      <c r="N13" s="6"/>
      <c r="O13" s="6"/>
      <c r="P13" s="10">
        <f>SUM(P2:P12)</f>
        <v>0</v>
      </c>
    </row>
    <row r="14" spans="1:16" x14ac:dyDescent="0.15">
      <c r="C14" s="4" t="s">
        <v>40</v>
      </c>
      <c r="P14" s="7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C3" sqref="C3"/>
    </sheetView>
  </sheetViews>
  <sheetFormatPr defaultRowHeight="13.5" x14ac:dyDescent="0.15"/>
  <sheetData>
    <row r="1" spans="1:5" x14ac:dyDescent="0.15">
      <c r="A1" s="15" t="s">
        <v>8</v>
      </c>
      <c r="B1" s="15" t="s">
        <v>9</v>
      </c>
      <c r="D1" s="15" t="s">
        <v>15</v>
      </c>
      <c r="E1" s="15" t="s">
        <v>16</v>
      </c>
    </row>
    <row r="2" spans="1:5" x14ac:dyDescent="0.15">
      <c r="A2" s="15">
        <v>1</v>
      </c>
      <c r="B2" s="15">
        <v>0.6</v>
      </c>
      <c r="D2" s="15">
        <v>2001</v>
      </c>
      <c r="E2" s="15">
        <v>1</v>
      </c>
    </row>
    <row r="3" spans="1:5" x14ac:dyDescent="0.15">
      <c r="A3" s="15">
        <v>2</v>
      </c>
      <c r="B3" s="15">
        <v>1.2</v>
      </c>
      <c r="D3" s="15">
        <v>2002</v>
      </c>
      <c r="E3" s="15">
        <v>0.98</v>
      </c>
    </row>
    <row r="4" spans="1:5" x14ac:dyDescent="0.15">
      <c r="A4" s="15">
        <v>3</v>
      </c>
      <c r="B4" s="15">
        <v>1.8</v>
      </c>
      <c r="D4" s="15">
        <v>2003</v>
      </c>
      <c r="E4" s="15">
        <v>0.96</v>
      </c>
    </row>
    <row r="5" spans="1:5" x14ac:dyDescent="0.15">
      <c r="A5" s="15">
        <v>4</v>
      </c>
      <c r="B5" s="15">
        <v>2.4</v>
      </c>
      <c r="D5" s="15">
        <v>2004</v>
      </c>
      <c r="E5" s="15">
        <v>0.94</v>
      </c>
    </row>
    <row r="6" spans="1:5" x14ac:dyDescent="0.15">
      <c r="A6" s="15">
        <v>5</v>
      </c>
      <c r="B6" s="15">
        <v>3</v>
      </c>
      <c r="D6" s="15">
        <v>2005</v>
      </c>
      <c r="E6" s="15">
        <v>0.92</v>
      </c>
    </row>
    <row r="7" spans="1:5" x14ac:dyDescent="0.15">
      <c r="A7" s="15">
        <v>6</v>
      </c>
      <c r="B7" s="15">
        <v>4.5</v>
      </c>
      <c r="D7" s="15">
        <v>2006</v>
      </c>
      <c r="E7" s="15">
        <v>0.9</v>
      </c>
    </row>
    <row r="8" spans="1:5" x14ac:dyDescent="0.15">
      <c r="A8" s="15">
        <v>7</v>
      </c>
      <c r="B8" s="15">
        <v>5.25</v>
      </c>
      <c r="D8" s="15">
        <v>2007</v>
      </c>
      <c r="E8" s="15">
        <v>0.88</v>
      </c>
    </row>
    <row r="9" spans="1:5" x14ac:dyDescent="0.15">
      <c r="A9" s="15">
        <v>8</v>
      </c>
      <c r="B9" s="15">
        <v>6</v>
      </c>
      <c r="D9" s="15">
        <v>2008</v>
      </c>
      <c r="E9" s="15">
        <v>0.86</v>
      </c>
    </row>
    <row r="10" spans="1:5" x14ac:dyDescent="0.15">
      <c r="A10" s="15">
        <v>9</v>
      </c>
      <c r="B10" s="15">
        <v>6.75</v>
      </c>
      <c r="D10" s="15">
        <v>2009</v>
      </c>
      <c r="E10" s="15">
        <v>0.84</v>
      </c>
    </row>
    <row r="11" spans="1:5" x14ac:dyDescent="0.15">
      <c r="A11" s="15">
        <v>10</v>
      </c>
      <c r="B11" s="15">
        <v>7.5</v>
      </c>
      <c r="D11" s="15">
        <v>2010</v>
      </c>
      <c r="E11" s="15">
        <v>0.82</v>
      </c>
    </row>
    <row r="12" spans="1:5" x14ac:dyDescent="0.15">
      <c r="A12" s="15">
        <v>11</v>
      </c>
      <c r="B12" s="15">
        <v>11.1</v>
      </c>
      <c r="D12" s="15">
        <v>2011</v>
      </c>
      <c r="E12" s="15">
        <v>0.8</v>
      </c>
    </row>
    <row r="13" spans="1:5" x14ac:dyDescent="0.15">
      <c r="A13" s="15">
        <v>12</v>
      </c>
      <c r="B13" s="15">
        <v>12.2</v>
      </c>
      <c r="D13" s="15">
        <v>2012</v>
      </c>
      <c r="E13" s="15">
        <v>0.79</v>
      </c>
    </row>
    <row r="14" spans="1:5" x14ac:dyDescent="0.15">
      <c r="A14" s="15">
        <v>13</v>
      </c>
      <c r="B14" s="15">
        <v>13.3</v>
      </c>
      <c r="D14" s="15">
        <v>2013</v>
      </c>
      <c r="E14" s="15">
        <v>0.78</v>
      </c>
    </row>
    <row r="15" spans="1:5" x14ac:dyDescent="0.15">
      <c r="A15" s="15">
        <v>14</v>
      </c>
      <c r="B15" s="15">
        <v>14.4</v>
      </c>
      <c r="D15" s="15">
        <v>2014</v>
      </c>
      <c r="E15" s="15">
        <v>0.77</v>
      </c>
    </row>
    <row r="16" spans="1:5" x14ac:dyDescent="0.15">
      <c r="A16" s="15">
        <v>15</v>
      </c>
      <c r="B16" s="15">
        <v>15.5</v>
      </c>
      <c r="D16" s="15">
        <v>2015</v>
      </c>
      <c r="E16" s="15">
        <v>0.76</v>
      </c>
    </row>
    <row r="17" spans="1:6" x14ac:dyDescent="0.15">
      <c r="A17" s="15">
        <v>16</v>
      </c>
      <c r="B17" s="15">
        <v>16.600000000000001</v>
      </c>
      <c r="D17" s="15">
        <v>2016</v>
      </c>
      <c r="E17" s="15">
        <v>0.76</v>
      </c>
    </row>
    <row r="18" spans="1:6" x14ac:dyDescent="0.15">
      <c r="A18" s="15">
        <v>17</v>
      </c>
      <c r="B18" s="15">
        <v>17.7</v>
      </c>
      <c r="D18" s="15">
        <v>2017</v>
      </c>
      <c r="E18" s="15">
        <v>0.77</v>
      </c>
    </row>
    <row r="19" spans="1:6" x14ac:dyDescent="0.15">
      <c r="A19" s="15">
        <v>18</v>
      </c>
      <c r="B19" s="15">
        <v>18.8</v>
      </c>
      <c r="D19" s="15">
        <v>2018</v>
      </c>
      <c r="E19" s="15">
        <v>0.78</v>
      </c>
    </row>
    <row r="20" spans="1:6" x14ac:dyDescent="0.15">
      <c r="A20" s="15">
        <v>19</v>
      </c>
      <c r="B20" s="15">
        <v>19.899999999999999</v>
      </c>
      <c r="D20" s="15">
        <v>2019</v>
      </c>
      <c r="E20" s="15">
        <v>0.79</v>
      </c>
    </row>
    <row r="21" spans="1:6" x14ac:dyDescent="0.15">
      <c r="A21" s="15">
        <v>20</v>
      </c>
      <c r="B21" s="15">
        <v>21</v>
      </c>
      <c r="D21" s="15">
        <v>2020</v>
      </c>
      <c r="E21" s="15">
        <v>0.8</v>
      </c>
    </row>
    <row r="22" spans="1:6" x14ac:dyDescent="0.15">
      <c r="A22" s="15">
        <v>21</v>
      </c>
      <c r="B22" s="15">
        <v>22.2</v>
      </c>
      <c r="D22" s="15">
        <v>2021</v>
      </c>
      <c r="E22" s="15">
        <v>0.8</v>
      </c>
      <c r="F22" t="s">
        <v>17</v>
      </c>
    </row>
    <row r="23" spans="1:6" x14ac:dyDescent="0.15">
      <c r="A23" s="15">
        <v>22</v>
      </c>
      <c r="B23" s="15">
        <v>23.4</v>
      </c>
      <c r="D23" s="15">
        <v>2022</v>
      </c>
      <c r="E23" s="15">
        <v>0.8</v>
      </c>
    </row>
    <row r="24" spans="1:6" x14ac:dyDescent="0.15">
      <c r="A24" s="15">
        <v>23</v>
      </c>
      <c r="B24" s="15">
        <v>24.6</v>
      </c>
      <c r="D24" s="15">
        <v>2023</v>
      </c>
      <c r="E24" s="15">
        <v>0.8</v>
      </c>
    </row>
    <row r="25" spans="1:6" x14ac:dyDescent="0.15">
      <c r="A25" s="15">
        <v>24</v>
      </c>
      <c r="B25" s="15">
        <v>25.8</v>
      </c>
      <c r="D25" s="15">
        <v>2024</v>
      </c>
      <c r="E25" s="15">
        <v>0.8</v>
      </c>
    </row>
    <row r="26" spans="1:6" x14ac:dyDescent="0.15">
      <c r="A26" s="15">
        <v>25</v>
      </c>
      <c r="B26" s="15">
        <v>28.375</v>
      </c>
      <c r="D26" s="15">
        <v>2025</v>
      </c>
      <c r="E26" s="15">
        <v>0.8</v>
      </c>
    </row>
    <row r="27" spans="1:6" x14ac:dyDescent="0.15">
      <c r="A27" s="15">
        <v>26</v>
      </c>
      <c r="B27" s="15">
        <v>30.95</v>
      </c>
    </row>
    <row r="28" spans="1:6" x14ac:dyDescent="0.15">
      <c r="A28" s="15">
        <v>27</v>
      </c>
      <c r="B28" s="15">
        <v>33.524999999999999</v>
      </c>
    </row>
    <row r="29" spans="1:6" x14ac:dyDescent="0.15">
      <c r="A29" s="15">
        <v>28</v>
      </c>
      <c r="B29" s="15">
        <v>36.1</v>
      </c>
    </row>
    <row r="30" spans="1:6" x14ac:dyDescent="0.15">
      <c r="A30" s="15">
        <v>29</v>
      </c>
      <c r="B30" s="15">
        <v>38.674999999999997</v>
      </c>
    </row>
    <row r="31" spans="1:6" x14ac:dyDescent="0.15">
      <c r="A31" s="15">
        <v>30</v>
      </c>
      <c r="B31" s="15">
        <v>41.25</v>
      </c>
    </row>
    <row r="32" spans="1:6" x14ac:dyDescent="0.15">
      <c r="A32" s="15">
        <v>31</v>
      </c>
      <c r="B32" s="15">
        <v>42.625</v>
      </c>
    </row>
    <row r="33" spans="1:2" x14ac:dyDescent="0.15">
      <c r="A33" s="15">
        <v>32</v>
      </c>
      <c r="B33" s="15">
        <v>44</v>
      </c>
    </row>
    <row r="34" spans="1:2" x14ac:dyDescent="0.15">
      <c r="A34" s="15">
        <v>33</v>
      </c>
      <c r="B34" s="15">
        <v>45.375</v>
      </c>
    </row>
    <row r="35" spans="1:2" x14ac:dyDescent="0.15">
      <c r="A35" s="15">
        <v>34</v>
      </c>
      <c r="B35" s="15">
        <v>46.75</v>
      </c>
    </row>
    <row r="36" spans="1:2" x14ac:dyDescent="0.15">
      <c r="A36" s="15">
        <v>35</v>
      </c>
      <c r="B36" s="15">
        <v>48.125</v>
      </c>
    </row>
    <row r="37" spans="1:2" x14ac:dyDescent="0.15">
      <c r="A37" s="15">
        <v>36</v>
      </c>
      <c r="B37" s="15">
        <v>49.5</v>
      </c>
    </row>
    <row r="38" spans="1:2" x14ac:dyDescent="0.15">
      <c r="A38" s="15">
        <v>37</v>
      </c>
      <c r="B38" s="15">
        <v>50.875</v>
      </c>
    </row>
    <row r="39" spans="1:2" x14ac:dyDescent="0.15">
      <c r="A39" s="15">
        <v>38</v>
      </c>
      <c r="B39" s="15">
        <v>52.25</v>
      </c>
    </row>
    <row r="40" spans="1:2" x14ac:dyDescent="0.15">
      <c r="A40" s="15">
        <v>39</v>
      </c>
      <c r="B40" s="15">
        <v>53.625</v>
      </c>
    </row>
    <row r="41" spans="1:2" x14ac:dyDescent="0.15">
      <c r="A41" s="15">
        <v>40</v>
      </c>
      <c r="B41" s="15">
        <v>55</v>
      </c>
    </row>
    <row r="42" spans="1:2" x14ac:dyDescent="0.15">
      <c r="A42" s="15">
        <v>41</v>
      </c>
      <c r="B42" s="15">
        <v>55</v>
      </c>
    </row>
    <row r="43" spans="1:2" x14ac:dyDescent="0.15">
      <c r="A43" s="15">
        <v>42</v>
      </c>
      <c r="B43" s="15">
        <v>55</v>
      </c>
    </row>
    <row r="44" spans="1:2" x14ac:dyDescent="0.15">
      <c r="A44" s="15">
        <v>43</v>
      </c>
      <c r="B44" s="15">
        <v>55</v>
      </c>
    </row>
    <row r="45" spans="1:2" x14ac:dyDescent="0.15">
      <c r="A45" s="15">
        <v>44</v>
      </c>
      <c r="B45" s="15">
        <v>55</v>
      </c>
    </row>
    <row r="46" spans="1:2" x14ac:dyDescent="0.15">
      <c r="A46" s="15">
        <v>45</v>
      </c>
      <c r="B46" s="15">
        <v>55</v>
      </c>
    </row>
    <row r="47" spans="1:2" x14ac:dyDescent="0.15">
      <c r="A47" s="15">
        <v>46</v>
      </c>
      <c r="B47" s="15">
        <v>55</v>
      </c>
    </row>
    <row r="48" spans="1:2" x14ac:dyDescent="0.15">
      <c r="A48" s="15">
        <v>47</v>
      </c>
      <c r="B48" s="15">
        <v>55</v>
      </c>
    </row>
    <row r="49" spans="1:2" x14ac:dyDescent="0.15">
      <c r="A49" s="15">
        <v>48</v>
      </c>
      <c r="B49" s="15">
        <v>55</v>
      </c>
    </row>
    <row r="50" spans="1:2" x14ac:dyDescent="0.15">
      <c r="A50" s="15">
        <v>49</v>
      </c>
      <c r="B50" s="15">
        <v>55</v>
      </c>
    </row>
    <row r="51" spans="1:2" x14ac:dyDescent="0.15">
      <c r="A51" s="15">
        <v>50</v>
      </c>
      <c r="B51" s="15">
        <v>55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1年以上</vt:lpstr>
      <vt:lpstr>1年未満</vt:lpstr>
      <vt:lpstr>支給率等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k.sato</dc:creator>
  <cp:lastModifiedBy>k.sato</cp:lastModifiedBy>
  <dcterms:created xsi:type="dcterms:W3CDTF">2018-04-18T03:36:07Z</dcterms:created>
  <dcterms:modified xsi:type="dcterms:W3CDTF">2019-02-26T23:09:58Z</dcterms:modified>
</cp:coreProperties>
</file>